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казатели за 2 кв. 2021 года" sheetId="1" r:id="rId1"/>
  </sheets>
  <definedNames/>
  <calcPr fullCalcOnLoad="1"/>
</workbook>
</file>

<file path=xl/sharedStrings.xml><?xml version="1.0" encoding="utf-8"?>
<sst xmlns="http://schemas.openxmlformats.org/spreadsheetml/2006/main" count="280" uniqueCount="188">
  <si>
    <t xml:space="preserve">Основные показатели    </t>
  </si>
  <si>
    <t xml:space="preserve">социально-экономического развития </t>
  </si>
  <si>
    <t xml:space="preserve">   Уватского муниципального  района </t>
  </si>
  <si>
    <t xml:space="preserve">Январь-июнь 2022 года </t>
  </si>
  <si>
    <t>Код пок.</t>
  </si>
  <si>
    <t>Единица измерения</t>
  </si>
  <si>
    <t>Абсолютный показатель за январь-июнь 2022 года</t>
  </si>
  <si>
    <t xml:space="preserve">% к соотвествующему периоду 2021г. </t>
  </si>
  <si>
    <r>
      <rPr>
        <sz val="10"/>
        <rFont val="Times New Roman"/>
        <family val="1"/>
      </rPr>
      <t xml:space="preserve">Абсолютныйпоказатель </t>
    </r>
    <r>
      <rPr>
        <b/>
        <sz val="10"/>
        <rFont val="Times New Roman"/>
        <family val="1"/>
      </rPr>
      <t>за январь — июнь 2021 года</t>
    </r>
  </si>
  <si>
    <t>I. Демографические показатели</t>
  </si>
  <si>
    <t>Численность населения на начало года</t>
  </si>
  <si>
    <t>001</t>
  </si>
  <si>
    <t>человек</t>
  </si>
  <si>
    <t>Число родившихся</t>
  </si>
  <si>
    <t>Число умерших</t>
  </si>
  <si>
    <t>Естественный прирост, убыль (-)</t>
  </si>
  <si>
    <t xml:space="preserve">II. Промышленность    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</si>
  <si>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</si>
  <si>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>млн. руб.</t>
  </si>
  <si>
    <t xml:space="preserve"> в том числе:</t>
  </si>
  <si>
    <t xml:space="preserve">    добыча полезных ископаемых</t>
  </si>
  <si>
    <t xml:space="preserve">    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</si>
  <si>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</si>
  <si>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</si>
  <si>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009</t>
  </si>
  <si>
    <t>Производство основных видов промышленной  продукции в натуральном выражении:</t>
  </si>
  <si>
    <t>Деловая древесина</t>
  </si>
  <si>
    <t>010</t>
  </si>
  <si>
    <t xml:space="preserve">тыс.куб.м </t>
  </si>
  <si>
    <t>Пиломатериалы</t>
  </si>
  <si>
    <t>Асфальтобетон</t>
  </si>
  <si>
    <t>тыс.тонн</t>
  </si>
  <si>
    <t>Улов рыбы</t>
  </si>
  <si>
    <t>Товарная пищевая рыбная продукция (вкл. консервы)</t>
  </si>
  <si>
    <t xml:space="preserve">тонн  </t>
  </si>
  <si>
    <t xml:space="preserve">Кондитерские изделия                              </t>
  </si>
  <si>
    <t xml:space="preserve">Хлеб и хлебобулочные изделия                      </t>
  </si>
  <si>
    <t>нефть</t>
  </si>
  <si>
    <t>млн.тонн</t>
  </si>
  <si>
    <t>газ природный и попутный</t>
  </si>
  <si>
    <t>млн.м.куб.</t>
  </si>
  <si>
    <t>керамзито-бетонные блоки</t>
  </si>
  <si>
    <t>тыс.куб.м</t>
  </si>
  <si>
    <t>в 1 полуг. не производили, начали с июля 2022</t>
  </si>
  <si>
    <t>III. Сельское хозяйство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</si>
  <si>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</si>
  <si>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</si>
  <si>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</si>
  <si>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</si>
  <si>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Поголовье скота  в хозяйствах всех категорий на конец года:</t>
  </si>
  <si>
    <t>-  крупный рогатый скот</t>
  </si>
  <si>
    <t xml:space="preserve">голов  </t>
  </si>
  <si>
    <t>в том числе коровы</t>
  </si>
  <si>
    <t>- свиньи</t>
  </si>
  <si>
    <t>Поголовье скота  в сельскохозяйственных организациях на конец  года:</t>
  </si>
  <si>
    <t>Закупки молока в личных подсобных хозяйствах  населения</t>
  </si>
  <si>
    <t>Надой молока в среднем от 1 коровы  в сельскохозяйственных организациях</t>
  </si>
  <si>
    <t>кг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</si>
  <si>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</si>
  <si>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</si>
  <si>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IV.  Инвестиции</t>
  </si>
  <si>
    <r>
      <rPr>
        <sz val="10"/>
        <rFont val="Times New Roman"/>
        <family val="1"/>
      </rPr>
      <t>Объем инвестиций в основной капитал (без субъектов малого предпринимательства)</t>
    </r>
    <r>
      <rPr>
        <b/>
        <sz val="10"/>
        <rFont val="Times New Roman"/>
        <family val="1"/>
      </rPr>
      <t xml:space="preserve"> </t>
    </r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</si>
  <si>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</si>
  <si>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Ввод в действие жилых домов</t>
  </si>
  <si>
    <t xml:space="preserve"> м2</t>
  </si>
  <si>
    <t xml:space="preserve">   в том числе индивидуальных </t>
  </si>
  <si>
    <t>м2</t>
  </si>
  <si>
    <t>Строительство автомобильных дорог общего  пользования местного значения с твердым покрытием</t>
  </si>
  <si>
    <t>км</t>
  </si>
  <si>
    <t>Ремонт автомобильных дорог общего  пользования местного значения с твердым покрытием</t>
  </si>
  <si>
    <t>V. Развитие малого бизнеса</t>
  </si>
  <si>
    <r>
      <rPr>
        <sz val="10"/>
        <rFont val="Times New Roman"/>
        <family val="1"/>
      </rPr>
      <t xml:space="preserve">Число субъектов малого предпринимательства (СМП) состоящих </t>
    </r>
    <r>
      <rPr>
        <b/>
        <sz val="10"/>
        <rFont val="Times New Roman"/>
        <family val="1"/>
      </rPr>
      <t>в реестре субъектов малого и среднего предпринимательства</t>
    </r>
    <r>
      <rPr>
        <sz val="10"/>
        <rFont val="Times New Roman"/>
        <family val="1"/>
      </rPr>
      <t xml:space="preserve"> в том числе:</t>
    </r>
  </si>
  <si>
    <t>единиц</t>
  </si>
  <si>
    <t>юридических лиц</t>
  </si>
  <si>
    <t>индивидуальных предпринимателей</t>
  </si>
  <si>
    <t>Оборот малых предприятий</t>
  </si>
  <si>
    <t>млн. рублей</t>
  </si>
  <si>
    <t>Численность работающих в малом бизнесе (с учетом вторичной занятости)</t>
  </si>
  <si>
    <t xml:space="preserve">    юридических лиц</t>
  </si>
  <si>
    <t xml:space="preserve">    индивидуальных предпринимателей (включая индивидуального предпринимателя)</t>
  </si>
  <si>
    <t>Количество плательщиков НПД</t>
  </si>
  <si>
    <t>Число замещенных рабочих мест в организациях (без СМП)</t>
  </si>
  <si>
    <t xml:space="preserve">VI.  Потpебительский pынок          </t>
  </si>
  <si>
    <t xml:space="preserve">Наличие объектов розничной торговли по состоянию на 01.07.2022 г. </t>
  </si>
  <si>
    <t>048</t>
  </si>
  <si>
    <t>Количество вновь открытых объектов торговли за отчетный период</t>
  </si>
  <si>
    <t>049</t>
  </si>
  <si>
    <t xml:space="preserve">Наличие объектов общественного питания по состоянию на 01.07.2022 г. </t>
  </si>
  <si>
    <t>050</t>
  </si>
  <si>
    <t>Количество вновь открытых объектов общественного питания за отчетный период</t>
  </si>
  <si>
    <t>051</t>
  </si>
  <si>
    <t xml:space="preserve">Торговая площадь предприятий розничной торговли по состоянию на 01.07.2022 г. </t>
  </si>
  <si>
    <t>052</t>
  </si>
  <si>
    <t>кв. м.</t>
  </si>
  <si>
    <t xml:space="preserve">Количество посадочных мест в предприятиях общественного питания по состоянию на 01.07.2022 г. </t>
  </si>
  <si>
    <t>053</t>
  </si>
  <si>
    <t>Число субъектов малого предпринимательства (СМП), занимающихся оказанием бытовых услуг</t>
  </si>
  <si>
    <t>054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</si>
  <si>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</si>
  <si>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055</t>
  </si>
  <si>
    <t>Численность работающих в малом бизнесе, оказывающих бытовые услуги</t>
  </si>
  <si>
    <t>056</t>
  </si>
  <si>
    <t>Наличие комплексных приемных пунктов в районе</t>
  </si>
  <si>
    <t>057</t>
  </si>
  <si>
    <t>VII.  Жилищно-коммунальное хозяйство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</si>
  <si>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</si>
  <si>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тыс.руб.</t>
  </si>
  <si>
    <t>Затраты на капитальный ремонт жилищного фонда за счет  средств бюджетов всех уровней</t>
  </si>
  <si>
    <t xml:space="preserve">Ввод в действие газовых сетей                          </t>
  </si>
  <si>
    <t>в 4,8 раза</t>
  </si>
  <si>
    <t>Перевод котельных на газ</t>
  </si>
  <si>
    <t>Газификация жилых домов</t>
  </si>
  <si>
    <t>Фактический уровень платежей населения (от начисленных платежей)</t>
  </si>
  <si>
    <t>%</t>
  </si>
  <si>
    <t>Дебиторская задолженность предприятий ЖКХ, всего</t>
  </si>
  <si>
    <t>тыс. руб.</t>
  </si>
  <si>
    <t>в т.ч. от населения</t>
  </si>
  <si>
    <t>из нее просроченная</t>
  </si>
  <si>
    <t>Кредиторская задолженность предприятий ЖКХ, всего</t>
  </si>
  <si>
    <t xml:space="preserve">    из нее просроченная</t>
  </si>
  <si>
    <t>из кредиторской задолженности всего, за топливно-энергетические ресурсы</t>
  </si>
  <si>
    <t>Количество семей, получателей субсидий на оплату жилищно-комунальных услуг</t>
  </si>
  <si>
    <t>семей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</si>
  <si>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</si>
  <si>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</si>
  <si>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</si>
  <si>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Наличие товариществ собственников жилья</t>
  </si>
  <si>
    <t>Наличие частных компаний по управлению жилищным фондом</t>
  </si>
  <si>
    <t xml:space="preserve">VIII.  Социальная сфеpа, уpовень жизни населения   </t>
  </si>
  <si>
    <t xml:space="preserve">Среднесписочная численность работников (без СМП)  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</si>
  <si>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</si>
  <si>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Уровень регистрируемой безработицы на конец периода</t>
  </si>
  <si>
    <t xml:space="preserve">Сpеднемесячная заpаботная плата в расчете на одного работника   (без субъектов малого предпринимательства)  </t>
  </si>
  <si>
    <t>руб.</t>
  </si>
  <si>
    <t>Число социальных сирот</t>
  </si>
  <si>
    <t>Общее число получателей льгот – всего</t>
  </si>
  <si>
    <t xml:space="preserve">  в том числе:</t>
  </si>
  <si>
    <t xml:space="preserve">    федерального уровня</t>
  </si>
  <si>
    <t xml:space="preserve">    регионального уровня</t>
  </si>
  <si>
    <t>Число получателей адресных социальных пособий</t>
  </si>
  <si>
    <t>Численность детей школьного возраста, охваченных услугами учреждений дополнительного образования</t>
  </si>
  <si>
    <t>Численность детей, посещающих дошкольные организации - всего</t>
  </si>
  <si>
    <t xml:space="preserve">   в том числе детей в возрасте от 3-х до 7  лет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</si>
  <si>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</si>
  <si>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ед./мест</t>
  </si>
  <si>
    <t>15/1572</t>
  </si>
  <si>
    <t>Организации дополнительного образования - всего</t>
  </si>
  <si>
    <t>3\2250</t>
  </si>
  <si>
    <t xml:space="preserve">  из них:</t>
  </si>
  <si>
    <t xml:space="preserve"> школы искусств (музыкальные школы)</t>
  </si>
  <si>
    <t>1/380</t>
  </si>
  <si>
    <t xml:space="preserve"> детские юношеские спортивные школы (ДЮСШ)</t>
  </si>
  <si>
    <t>1/1600</t>
  </si>
  <si>
    <t xml:space="preserve">IX.  Финансы  </t>
  </si>
  <si>
    <t>План  2022 года</t>
  </si>
  <si>
    <t>Факт 2022 г.</t>
  </si>
  <si>
    <t>Удельный вес убыточных организаций в общем числе организаций (по крупным и средним)</t>
  </si>
  <si>
    <t>х</t>
  </si>
  <si>
    <t>Удельный вес убыточных сельхозорганизаций в общем числе сельскохозяйственных  организаций (по крупным и средним)</t>
  </si>
  <si>
    <t>Доходы местного бюджета (без средств, полученных из областного бюджета)</t>
  </si>
  <si>
    <t>Расходы местного бюджета</t>
  </si>
  <si>
    <t>Средства, полученные из областного бюджета</t>
  </si>
  <si>
    <t xml:space="preserve">   в т.ч. средства, переданные из областного бюджета на осуществление государственных полномочий</t>
  </si>
  <si>
    <t>X.    Безопасность</t>
  </si>
  <si>
    <t>Количество зарегистрированных преступлений</t>
  </si>
  <si>
    <t>единиц на 1000 человек населения</t>
  </si>
  <si>
    <t xml:space="preserve">Смертность населения в результате дорожно-транспортных происшествий </t>
  </si>
  <si>
    <t>число погибших на 1000  человек населения</t>
  </si>
  <si>
    <t>Число прибывших</t>
  </si>
  <si>
    <t>005</t>
  </si>
  <si>
    <t>Число выбывших</t>
  </si>
  <si>
    <t>006</t>
  </si>
  <si>
    <t>Миграционный прирост, убыль (-)</t>
  </si>
  <si>
    <t>007</t>
  </si>
  <si>
    <t>008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</si>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</sst>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#.00"/>
    <numFmt numFmtId="166" formatCode="#,##0.00;\-#,##0.00"/>
    <numFmt numFmtId="167" formatCode="#,##0.000"/>
    <numFmt numFmtId="168" formatCode="#,##0;\-#,##0"/>
    <numFmt numFmtId="169" formatCode="#,##0.00;[Red]\-#,##0.00"/>
    <numFmt numFmtId="170" formatCode="#,##0.0000"/>
    <numFmt numFmtId="171" formatCode="0.0"/>
    <numFmt numFmtId="172" formatCode="#,###.0"/>
    <numFmt numFmtId="173" formatCode="#,###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9"/>
      <name val="Times New Roman"/>
      <family val="1"/>
    </font>
    <font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1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53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4" fontId="7" fillId="33" borderId="15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6" fontId="5" fillId="33" borderId="15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  <xf numFmtId="166" fontId="5" fillId="33" borderId="15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167" fontId="7" fillId="33" borderId="15" xfId="0" applyNumberFormat="1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3" fontId="10" fillId="33" borderId="15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 indent="2"/>
    </xf>
    <xf numFmtId="0" fontId="11" fillId="0" borderId="14" xfId="0" applyFont="1" applyBorder="1" applyAlignment="1">
      <alignment wrapText="1"/>
    </xf>
    <xf numFmtId="0" fontId="11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8" fontId="5" fillId="33" borderId="15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9" fontId="5" fillId="33" borderId="15" xfId="0" applyNumberFormat="1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3" fontId="7" fillId="33" borderId="15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4" fillId="33" borderId="14" xfId="0" applyFont="1" applyFill="1" applyBorder="1" applyAlignment="1">
      <alignment/>
    </xf>
    <xf numFmtId="0" fontId="11" fillId="0" borderId="14" xfId="0" applyFont="1" applyBorder="1" applyAlignment="1">
      <alignment horizontal="left" wrapText="1"/>
    </xf>
    <xf numFmtId="3" fontId="12" fillId="33" borderId="15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170" fontId="7" fillId="33" borderId="15" xfId="0" applyNumberFormat="1" applyFont="1" applyFill="1" applyBorder="1" applyAlignment="1">
      <alignment horizontal="center"/>
    </xf>
    <xf numFmtId="170" fontId="7" fillId="33" borderId="10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4" fillId="33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left" wrapText="1" indent="1"/>
    </xf>
    <xf numFmtId="0" fontId="11" fillId="0" borderId="15" xfId="0" applyFont="1" applyBorder="1" applyAlignment="1">
      <alignment horizontal="left" wrapText="1" indent="1"/>
    </xf>
    <xf numFmtId="49" fontId="13" fillId="0" borderId="14" xfId="0" applyNumberFormat="1" applyFont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3" fontId="14" fillId="33" borderId="15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4" fillId="33" borderId="16" xfId="0" applyFont="1" applyFill="1" applyBorder="1" applyAlignment="1">
      <alignment/>
    </xf>
    <xf numFmtId="3" fontId="15" fillId="33" borderId="15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6" fillId="33" borderId="15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17" fillId="33" borderId="15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/>
    </xf>
    <xf numFmtId="171" fontId="10" fillId="33" borderId="11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171" fontId="1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 vertical="top" wrapText="1"/>
    </xf>
    <xf numFmtId="164" fontId="7" fillId="34" borderId="15" xfId="0" applyNumberFormat="1" applyFont="1" applyFill="1" applyBorder="1" applyAlignment="1">
      <alignment horizontal="center"/>
    </xf>
    <xf numFmtId="165" fontId="7" fillId="34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3" fontId="9" fillId="33" borderId="15" xfId="0" applyNumberFormat="1" applyFont="1" applyFill="1" applyBorder="1" applyAlignment="1">
      <alignment horizontal="center" vertical="top" wrapText="1"/>
    </xf>
    <xf numFmtId="3" fontId="7" fillId="33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G66" sqref="G66"/>
    </sheetView>
  </sheetViews>
  <sheetFormatPr defaultColWidth="11.375" defaultRowHeight="12.75"/>
  <cols>
    <col min="1" max="1" width="35.125" style="0" customWidth="1"/>
    <col min="2" max="3" width="11.375" style="0" customWidth="1"/>
    <col min="4" max="4" width="12.625" style="0" customWidth="1"/>
  </cols>
  <sheetData>
    <row r="1" spans="1:5" ht="15.75">
      <c r="A1" s="131" t="s">
        <v>0</v>
      </c>
      <c r="B1" s="131"/>
      <c r="C1" s="131"/>
      <c r="D1" s="131"/>
      <c r="E1" s="131"/>
    </row>
    <row r="2" spans="1:5" ht="15.75">
      <c r="A2" s="131" t="s">
        <v>1</v>
      </c>
      <c r="B2" s="131"/>
      <c r="C2" s="131"/>
      <c r="D2" s="131"/>
      <c r="E2" s="131"/>
    </row>
    <row r="3" spans="1:5" ht="15.75">
      <c r="A3" s="131" t="s">
        <v>2</v>
      </c>
      <c r="B3" s="131"/>
      <c r="C3" s="131"/>
      <c r="D3" s="131"/>
      <c r="E3" s="131"/>
    </row>
    <row r="4" spans="1:5" ht="15.75">
      <c r="A4" s="131" t="s">
        <v>3</v>
      </c>
      <c r="B4" s="131"/>
      <c r="C4" s="131"/>
      <c r="D4" s="131"/>
      <c r="E4" s="131"/>
    </row>
    <row r="5" spans="1:5" ht="15.75">
      <c r="A5" s="132"/>
      <c r="B5" s="132"/>
      <c r="C5" s="132"/>
      <c r="D5" s="132"/>
      <c r="E5" s="132"/>
    </row>
    <row r="6" spans="1:7" ht="63.75">
      <c r="A6" s="1"/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  <c r="G6" s="7"/>
    </row>
    <row r="7" spans="1:7" ht="15.75">
      <c r="A7" s="8" t="s">
        <v>9</v>
      </c>
      <c r="B7" s="9"/>
      <c r="C7" s="10"/>
      <c r="D7" s="11"/>
      <c r="E7" s="12"/>
      <c r="F7" s="13"/>
      <c r="G7" s="7"/>
    </row>
    <row r="8" spans="1:7" ht="15" customHeight="1">
      <c r="A8" s="14" t="s">
        <v>10</v>
      </c>
      <c r="B8" s="15" t="s">
        <v>11</v>
      </c>
      <c r="C8" s="16" t="s">
        <v>12</v>
      </c>
      <c r="D8" s="17">
        <v>19182</v>
      </c>
      <c r="E8" s="18">
        <f aca="true" t="shared" si="0" ref="E8:E14">D8/F8*100</f>
        <v>99.68300161097542</v>
      </c>
      <c r="F8" s="19">
        <v>19243</v>
      </c>
      <c r="G8" s="7"/>
    </row>
    <row r="9" spans="1:7" ht="12.75">
      <c r="A9" s="14" t="s">
        <v>13</v>
      </c>
      <c r="B9" s="20" t="str">
        <f>TEXT(IF(C9="","",IF(B8="",IF(B7="",IF(B6="",B5+1,B6+1),B7+1),B8+1)),"000")</f>
        <v>002</v>
      </c>
      <c r="C9" s="16" t="s">
        <v>12</v>
      </c>
      <c r="D9" s="125">
        <v>89</v>
      </c>
      <c r="E9" s="18">
        <f t="shared" si="0"/>
        <v>89.8989898989899</v>
      </c>
      <c r="F9" s="19">
        <v>99</v>
      </c>
      <c r="G9" s="21"/>
    </row>
    <row r="10" spans="1:7" ht="12.75">
      <c r="A10" s="14" t="s">
        <v>14</v>
      </c>
      <c r="B10" s="20" t="str">
        <f>TEXT(IF(C10="","",IF(B9="",IF(B8="",IF(B7="",B6+1,B7+1),B8+1),B9+1)),"000")</f>
        <v>003</v>
      </c>
      <c r="C10" s="16" t="s">
        <v>12</v>
      </c>
      <c r="D10" s="125">
        <v>111</v>
      </c>
      <c r="E10" s="18">
        <f t="shared" si="0"/>
        <v>91.73553719008265</v>
      </c>
      <c r="F10" s="19">
        <v>121</v>
      </c>
      <c r="G10" s="7"/>
    </row>
    <row r="11" spans="1:7" ht="12.75">
      <c r="A11" s="14" t="s">
        <v>15</v>
      </c>
      <c r="B11" s="20" t="str">
        <f>TEXT(IF(C11="","",IF(B10="",IF(B9="",IF(B8="",B7+1,B8+1),B9+1),B10+1)),"000")</f>
        <v>004</v>
      </c>
      <c r="C11" s="16" t="s">
        <v>12</v>
      </c>
      <c r="D11" s="125">
        <v>-22</v>
      </c>
      <c r="E11" s="18">
        <f t="shared" si="0"/>
        <v>100</v>
      </c>
      <c r="F11" s="19">
        <v>-22</v>
      </c>
      <c r="G11" s="7"/>
    </row>
    <row r="12" spans="1:6" ht="12.75">
      <c r="A12" s="14" t="s">
        <v>168</v>
      </c>
      <c r="B12" s="20" t="s">
        <v>169</v>
      </c>
      <c r="C12" s="16" t="s">
        <v>12</v>
      </c>
      <c r="D12" s="128">
        <v>334</v>
      </c>
      <c r="E12" s="18">
        <f t="shared" si="0"/>
        <v>124.62686567164178</v>
      </c>
      <c r="F12" s="130">
        <v>268</v>
      </c>
    </row>
    <row r="13" spans="1:6" ht="15.75" customHeight="1">
      <c r="A13" s="14" t="s">
        <v>170</v>
      </c>
      <c r="B13" s="20" t="s">
        <v>171</v>
      </c>
      <c r="C13" s="16" t="s">
        <v>12</v>
      </c>
      <c r="D13" s="128">
        <v>297</v>
      </c>
      <c r="E13" s="18">
        <f t="shared" si="0"/>
        <v>124.26778242677825</v>
      </c>
      <c r="F13" s="130">
        <v>239</v>
      </c>
    </row>
    <row r="14" spans="1:6" ht="12.75">
      <c r="A14" s="14" t="s">
        <v>172</v>
      </c>
      <c r="B14" s="20" t="s">
        <v>173</v>
      </c>
      <c r="C14" s="16" t="s">
        <v>12</v>
      </c>
      <c r="D14" s="128">
        <v>37</v>
      </c>
      <c r="E14" s="18">
        <f t="shared" si="0"/>
        <v>127.58620689655173</v>
      </c>
      <c r="F14" s="130">
        <v>29</v>
      </c>
    </row>
    <row r="15" spans="1:6" ht="17.25" customHeight="1">
      <c r="A15" s="22" t="s">
        <v>16</v>
      </c>
      <c r="B15" s="20"/>
      <c r="C15" s="23"/>
      <c r="D15" s="129"/>
      <c r="E15" s="18"/>
      <c r="F15" s="24"/>
    </row>
    <row r="16" spans="1:6" ht="52.5" customHeight="1">
      <c r="A16" s="25" t="s">
        <v>17</v>
      </c>
      <c r="B16" s="20" t="s">
        <v>174</v>
      </c>
      <c r="C16" s="26" t="s">
        <v>18</v>
      </c>
      <c r="D16" s="27">
        <v>167050.2</v>
      </c>
      <c r="E16" s="28">
        <f>D16/F16*100</f>
        <v>124.36816506364323</v>
      </c>
      <c r="F16" s="29">
        <v>134319.1</v>
      </c>
    </row>
    <row r="17" spans="1:6" ht="12.75">
      <c r="A17" s="25" t="s">
        <v>19</v>
      </c>
      <c r="B17" s="20" t="s">
        <v>24</v>
      </c>
      <c r="C17" s="26"/>
      <c r="D17" s="30"/>
      <c r="E17" s="28"/>
      <c r="F17" s="31"/>
    </row>
    <row r="18" spans="1:6" ht="12.75">
      <c r="A18" s="25" t="s">
        <v>20</v>
      </c>
      <c r="B18" s="20" t="s">
        <v>27</v>
      </c>
      <c r="C18" s="26" t="s">
        <v>18</v>
      </c>
      <c r="D18" s="32">
        <v>166373.9</v>
      </c>
      <c r="E18" s="28">
        <f>D18/F18*100</f>
        <v>124.26766554504476</v>
      </c>
      <c r="F18" s="33">
        <v>133883.5</v>
      </c>
    </row>
    <row r="19" spans="1:6" ht="12.75">
      <c r="A19" s="25" t="s">
        <v>21</v>
      </c>
      <c r="B19" s="20" t="s">
        <v>175</v>
      </c>
      <c r="C19" s="26" t="s">
        <v>18</v>
      </c>
      <c r="D19" s="32">
        <v>145.8</v>
      </c>
      <c r="E19" s="28">
        <f>D19/F19*100</f>
        <v>111.63859111791731</v>
      </c>
      <c r="F19" s="33">
        <v>130.6</v>
      </c>
    </row>
    <row r="20" spans="1:6" ht="38.25">
      <c r="A20" s="34" t="s">
        <v>22</v>
      </c>
      <c r="B20" s="20" t="s">
        <v>176</v>
      </c>
      <c r="C20" s="26" t="s">
        <v>18</v>
      </c>
      <c r="D20" s="27">
        <v>486.2</v>
      </c>
      <c r="E20" s="28">
        <f>D20/F20*100</f>
        <v>185.92734225621413</v>
      </c>
      <c r="F20" s="29">
        <v>261.5</v>
      </c>
    </row>
    <row r="21" spans="1:6" ht="38.25">
      <c r="A21" s="34" t="s">
        <v>23</v>
      </c>
      <c r="B21" s="20" t="s">
        <v>177</v>
      </c>
      <c r="C21" s="26" t="s">
        <v>18</v>
      </c>
      <c r="D21" s="27">
        <v>44.2</v>
      </c>
      <c r="E21" s="28">
        <f>D21/F21*100</f>
        <v>101.60919540229885</v>
      </c>
      <c r="F21" s="29">
        <v>43.5</v>
      </c>
    </row>
    <row r="22" spans="1:6" ht="38.25">
      <c r="A22" s="35" t="s">
        <v>25</v>
      </c>
      <c r="B22" s="15">
        <f>TEXT(IF(C22="","",IF(B20="",IF(B19="",IF(B18="",B17+1,B18+1),B19+1),B20+1)),"000")</f>
      </c>
      <c r="C22" s="36"/>
      <c r="D22" s="37"/>
      <c r="E22" s="18"/>
      <c r="F22" s="38"/>
    </row>
    <row r="23" spans="1:6" ht="15" customHeight="1">
      <c r="A23" s="39" t="s">
        <v>26</v>
      </c>
      <c r="B23" s="20" t="s">
        <v>178</v>
      </c>
      <c r="C23" s="36" t="s">
        <v>28</v>
      </c>
      <c r="D23" s="40">
        <v>14.2</v>
      </c>
      <c r="E23" s="18">
        <f aca="true" t="shared" si="1" ref="E23:E32">D23/F23*100</f>
        <v>117.35537190082643</v>
      </c>
      <c r="F23" s="41">
        <v>12.1</v>
      </c>
    </row>
    <row r="24" spans="1:6" ht="12.75">
      <c r="A24" s="39" t="s">
        <v>29</v>
      </c>
      <c r="B24" s="20" t="s">
        <v>179</v>
      </c>
      <c r="C24" s="36" t="s">
        <v>28</v>
      </c>
      <c r="D24" s="42">
        <v>3.02</v>
      </c>
      <c r="E24" s="18">
        <f t="shared" si="1"/>
        <v>188.75</v>
      </c>
      <c r="F24" s="43">
        <v>1.6</v>
      </c>
    </row>
    <row r="25" spans="1:6" ht="12.75">
      <c r="A25" s="39" t="s">
        <v>30</v>
      </c>
      <c r="B25" s="20" t="s">
        <v>180</v>
      </c>
      <c r="C25" s="36" t="s">
        <v>31</v>
      </c>
      <c r="D25" s="44">
        <v>29.3</v>
      </c>
      <c r="E25" s="18">
        <f t="shared" si="1"/>
        <v>127.89175032736797</v>
      </c>
      <c r="F25" s="45">
        <v>22.91</v>
      </c>
    </row>
    <row r="26" spans="1:6" ht="16.5" customHeight="1">
      <c r="A26" s="39" t="s">
        <v>32</v>
      </c>
      <c r="B26" s="20" t="s">
        <v>181</v>
      </c>
      <c r="C26" s="36" t="s">
        <v>31</v>
      </c>
      <c r="D26" s="46">
        <v>20.5</v>
      </c>
      <c r="E26" s="18">
        <f t="shared" si="1"/>
        <v>75.64575645756457</v>
      </c>
      <c r="F26" s="47">
        <v>27.1</v>
      </c>
    </row>
    <row r="27" spans="1:6" ht="15.75" customHeight="1">
      <c r="A27" s="39" t="s">
        <v>33</v>
      </c>
      <c r="B27" s="20" t="s">
        <v>182</v>
      </c>
      <c r="C27" s="36" t="s">
        <v>34</v>
      </c>
      <c r="D27" s="48">
        <v>1.18</v>
      </c>
      <c r="E27" s="18">
        <f t="shared" si="1"/>
        <v>100.85470085470085</v>
      </c>
      <c r="F27" s="49">
        <v>1.17</v>
      </c>
    </row>
    <row r="28" spans="1:6" ht="15.75" customHeight="1">
      <c r="A28" s="39" t="s">
        <v>35</v>
      </c>
      <c r="B28" s="20" t="s">
        <v>183</v>
      </c>
      <c r="C28" s="36" t="s">
        <v>34</v>
      </c>
      <c r="D28" s="50">
        <v>0.24</v>
      </c>
      <c r="E28" s="18">
        <f t="shared" si="1"/>
        <v>120</v>
      </c>
      <c r="F28" s="51">
        <v>0.2</v>
      </c>
    </row>
    <row r="29" spans="1:6" ht="15.75" customHeight="1">
      <c r="A29" s="52" t="s">
        <v>36</v>
      </c>
      <c r="B29" s="20" t="s">
        <v>184</v>
      </c>
      <c r="C29" s="36" t="s">
        <v>34</v>
      </c>
      <c r="D29" s="40">
        <v>298.5</v>
      </c>
      <c r="E29" s="18">
        <f t="shared" si="1"/>
        <v>114.32401378782076</v>
      </c>
      <c r="F29" s="41">
        <v>261.1</v>
      </c>
    </row>
    <row r="30" spans="1:6" ht="12.75">
      <c r="A30" s="39" t="s">
        <v>37</v>
      </c>
      <c r="B30" s="20" t="s">
        <v>185</v>
      </c>
      <c r="C30" s="36" t="s">
        <v>38</v>
      </c>
      <c r="D30" s="44">
        <v>4.6</v>
      </c>
      <c r="E30" s="18">
        <f t="shared" si="1"/>
        <v>86.79245283018867</v>
      </c>
      <c r="F30" s="45">
        <v>5.3</v>
      </c>
    </row>
    <row r="31" spans="1:6" ht="12.75">
      <c r="A31" s="39" t="s">
        <v>39</v>
      </c>
      <c r="B31" s="20" t="s">
        <v>186</v>
      </c>
      <c r="C31" s="36" t="s">
        <v>40</v>
      </c>
      <c r="D31" s="44">
        <v>154.2</v>
      </c>
      <c r="E31" s="18">
        <f t="shared" si="1"/>
        <v>93.17220543806646</v>
      </c>
      <c r="F31" s="45">
        <v>165.5</v>
      </c>
    </row>
    <row r="32" spans="1:7" ht="12.75">
      <c r="A32" s="39" t="s">
        <v>41</v>
      </c>
      <c r="B32" s="20" t="s">
        <v>187</v>
      </c>
      <c r="C32" s="36" t="s">
        <v>42</v>
      </c>
      <c r="D32" s="53">
        <v>0</v>
      </c>
      <c r="E32" s="18">
        <f t="shared" si="1"/>
        <v>0</v>
      </c>
      <c r="F32" s="54">
        <v>0.351</v>
      </c>
      <c r="G32" t="s">
        <v>43</v>
      </c>
    </row>
    <row r="33" spans="1:6" ht="15.75">
      <c r="A33" s="55" t="s">
        <v>44</v>
      </c>
      <c r="B33" s="15">
        <f>TEXT(IF(C33="","",IF(B32="",IF(#REF!="",IF(B30="",B29+1,B30+1),#REF!+1),B32+1)),"000")</f>
      </c>
      <c r="C33" s="36"/>
      <c r="D33" s="56"/>
      <c r="E33" s="18"/>
      <c r="F33" s="57"/>
    </row>
    <row r="34" spans="1:6" ht="45" customHeight="1">
      <c r="A34" s="35" t="s">
        <v>45</v>
      </c>
      <c r="B34" s="15">
        <f>TEXT(IF(C34="","",IF(B33="",IF(B32="",IF(#REF!="",B30+1,#REF!+1),B32+1),B33+1)),"000")</f>
      </c>
      <c r="C34" s="36"/>
      <c r="D34" s="56"/>
      <c r="E34" s="18"/>
      <c r="F34" s="57"/>
    </row>
    <row r="35" spans="1:6" ht="12.75">
      <c r="A35" s="25" t="s">
        <v>46</v>
      </c>
      <c r="B35" s="20" t="str">
        <f>TEXT(IF(C35="","",IF(B34="",IF(B33="",IF(B32="",#REF!+1,B32+1),B33+1),B34+1)),"000")</f>
        <v>024</v>
      </c>
      <c r="C35" s="36" t="s">
        <v>34</v>
      </c>
      <c r="D35" s="58">
        <v>99.5</v>
      </c>
      <c r="E35" s="18">
        <f>D35/F35*100</f>
        <v>92.99065420560748</v>
      </c>
      <c r="F35" s="59">
        <v>107</v>
      </c>
    </row>
    <row r="36" spans="1:6" ht="12.75">
      <c r="A36" s="25" t="s">
        <v>47</v>
      </c>
      <c r="B36" s="20" t="str">
        <f aca="true" t="shared" si="2" ref="B36:B68">TEXT(IF(C36="","",IF(B35="",IF(B34="",IF(B33="",B32+1,B33+1),B34+1),B35+1)),"000")</f>
        <v>025</v>
      </c>
      <c r="C36" s="36" t="s">
        <v>34</v>
      </c>
      <c r="D36" s="58">
        <v>576.9</v>
      </c>
      <c r="E36" s="18">
        <f>D36/F36*100</f>
        <v>83.63293708321254</v>
      </c>
      <c r="F36" s="59">
        <v>689.8</v>
      </c>
    </row>
    <row r="37" spans="1:6" ht="38.25">
      <c r="A37" s="35" t="s">
        <v>48</v>
      </c>
      <c r="B37" s="20">
        <f t="shared" si="2"/>
      </c>
      <c r="C37" s="36"/>
      <c r="D37" s="58"/>
      <c r="E37" s="18"/>
      <c r="F37" s="59"/>
    </row>
    <row r="38" spans="1:6" ht="12.75">
      <c r="A38" s="25" t="s">
        <v>46</v>
      </c>
      <c r="B38" s="20" t="str">
        <f t="shared" si="2"/>
        <v>026</v>
      </c>
      <c r="C38" s="36" t="s">
        <v>34</v>
      </c>
      <c r="D38" s="50">
        <v>0</v>
      </c>
      <c r="E38" s="18">
        <f>D38/F38*100</f>
        <v>0</v>
      </c>
      <c r="F38" s="51">
        <v>0.8</v>
      </c>
    </row>
    <row r="39" spans="1:6" ht="12.75">
      <c r="A39" s="25" t="s">
        <v>47</v>
      </c>
      <c r="B39" s="20" t="str">
        <f t="shared" si="2"/>
        <v>027</v>
      </c>
      <c r="C39" s="36" t="s">
        <v>34</v>
      </c>
      <c r="D39" s="60"/>
      <c r="E39" s="18"/>
      <c r="F39" s="61"/>
    </row>
    <row r="40" spans="1:6" ht="25.5">
      <c r="A40" s="62" t="s">
        <v>49</v>
      </c>
      <c r="B40" s="20">
        <f t="shared" si="2"/>
      </c>
      <c r="C40" s="36"/>
      <c r="D40" s="58"/>
      <c r="E40" s="18"/>
      <c r="F40" s="59"/>
    </row>
    <row r="41" spans="1:6" ht="27" customHeight="1">
      <c r="A41" s="39" t="s">
        <v>50</v>
      </c>
      <c r="B41" s="20" t="str">
        <f t="shared" si="2"/>
        <v>028</v>
      </c>
      <c r="C41" s="36" t="s">
        <v>51</v>
      </c>
      <c r="D41" s="58">
        <v>868</v>
      </c>
      <c r="E41" s="18">
        <f>D41/F41*100</f>
        <v>104.83091787439614</v>
      </c>
      <c r="F41" s="59">
        <v>828</v>
      </c>
    </row>
    <row r="42" spans="1:6" ht="12.75">
      <c r="A42" s="63" t="s">
        <v>52</v>
      </c>
      <c r="B42" s="20" t="str">
        <f t="shared" si="2"/>
        <v>029</v>
      </c>
      <c r="C42" s="36" t="s">
        <v>51</v>
      </c>
      <c r="D42" s="58">
        <v>351</v>
      </c>
      <c r="E42" s="18">
        <f>D42/F42*100</f>
        <v>103.23529411764707</v>
      </c>
      <c r="F42" s="59">
        <v>340</v>
      </c>
    </row>
    <row r="43" spans="1:6" ht="12.75">
      <c r="A43" s="39" t="s">
        <v>53</v>
      </c>
      <c r="B43" s="20" t="str">
        <f t="shared" si="2"/>
        <v>030</v>
      </c>
      <c r="C43" s="36" t="s">
        <v>51</v>
      </c>
      <c r="D43" s="58">
        <v>182</v>
      </c>
      <c r="E43" s="18">
        <f>D43/F43*100</f>
        <v>92.85714285714286</v>
      </c>
      <c r="F43" s="59">
        <v>196</v>
      </c>
    </row>
    <row r="44" spans="1:6" ht="38.25">
      <c r="A44" s="62" t="s">
        <v>54</v>
      </c>
      <c r="B44" s="20">
        <f t="shared" si="2"/>
      </c>
      <c r="C44" s="36"/>
      <c r="D44" s="58"/>
      <c r="E44" s="18"/>
      <c r="F44" s="59"/>
    </row>
    <row r="45" spans="1:6" ht="12.75">
      <c r="A45" s="39" t="s">
        <v>50</v>
      </c>
      <c r="B45" s="20" t="str">
        <f t="shared" si="2"/>
        <v>031</v>
      </c>
      <c r="C45" s="36" t="s">
        <v>51</v>
      </c>
      <c r="D45" s="58"/>
      <c r="E45" s="18"/>
      <c r="F45" s="59"/>
    </row>
    <row r="46" spans="1:6" ht="12.75">
      <c r="A46" s="63" t="s">
        <v>52</v>
      </c>
      <c r="B46" s="20" t="str">
        <f t="shared" si="2"/>
        <v>032</v>
      </c>
      <c r="C46" s="36" t="s">
        <v>51</v>
      </c>
      <c r="D46" s="58"/>
      <c r="E46" s="18"/>
      <c r="F46" s="59"/>
    </row>
    <row r="47" spans="1:6" ht="12.75">
      <c r="A47" s="39" t="s">
        <v>53</v>
      </c>
      <c r="B47" s="20" t="str">
        <f t="shared" si="2"/>
        <v>033</v>
      </c>
      <c r="C47" s="36" t="s">
        <v>51</v>
      </c>
      <c r="D47" s="58"/>
      <c r="E47" s="18"/>
      <c r="F47" s="59"/>
    </row>
    <row r="48" spans="1:6" ht="27.75" customHeight="1">
      <c r="A48" s="25" t="s">
        <v>55</v>
      </c>
      <c r="B48" s="20" t="str">
        <f t="shared" si="2"/>
        <v>034</v>
      </c>
      <c r="C48" s="36" t="s">
        <v>34</v>
      </c>
      <c r="D48" s="58"/>
      <c r="E48" s="18"/>
      <c r="F48" s="59"/>
    </row>
    <row r="49" spans="1:6" ht="25.5">
      <c r="A49" s="25" t="s">
        <v>56</v>
      </c>
      <c r="B49" s="20" t="str">
        <f t="shared" si="2"/>
        <v>035</v>
      </c>
      <c r="C49" s="36" t="s">
        <v>57</v>
      </c>
      <c r="D49" s="58"/>
      <c r="E49" s="18"/>
      <c r="F49" s="59"/>
    </row>
    <row r="50" spans="1:6" ht="38.25">
      <c r="A50" s="64" t="s">
        <v>58</v>
      </c>
      <c r="B50" s="20" t="str">
        <f t="shared" si="2"/>
        <v>036</v>
      </c>
      <c r="C50" s="65" t="s">
        <v>51</v>
      </c>
      <c r="D50" s="58"/>
      <c r="E50" s="18"/>
      <c r="F50" s="59"/>
    </row>
    <row r="51" spans="1:6" ht="38.25">
      <c r="A51" s="64" t="s">
        <v>59</v>
      </c>
      <c r="B51" s="20" t="str">
        <f t="shared" si="2"/>
        <v>037</v>
      </c>
      <c r="C51" s="65" t="s">
        <v>51</v>
      </c>
      <c r="D51" s="58">
        <v>0</v>
      </c>
      <c r="E51" s="28">
        <f>D51/F51*100</f>
        <v>0</v>
      </c>
      <c r="F51" s="59">
        <v>213</v>
      </c>
    </row>
    <row r="52" spans="1:6" ht="15.75">
      <c r="A52" s="22" t="s">
        <v>60</v>
      </c>
      <c r="B52" s="15">
        <f t="shared" si="2"/>
      </c>
      <c r="C52" s="36"/>
      <c r="D52" s="56"/>
      <c r="E52" s="18"/>
      <c r="F52" s="57"/>
    </row>
    <row r="53" spans="1:6" ht="12.75">
      <c r="A53" s="66" t="s">
        <v>61</v>
      </c>
      <c r="B53" s="15" t="str">
        <f t="shared" si="2"/>
        <v>038</v>
      </c>
      <c r="C53" s="36" t="s">
        <v>18</v>
      </c>
      <c r="D53" s="126">
        <v>18291</v>
      </c>
      <c r="E53" s="18">
        <f aca="true" t="shared" si="3" ref="E53:E58">D53/F53*100</f>
        <v>114.28874920333412</v>
      </c>
      <c r="F53" s="41">
        <v>16004.2</v>
      </c>
    </row>
    <row r="54" spans="1:6" ht="51">
      <c r="A54" s="25" t="s">
        <v>62</v>
      </c>
      <c r="B54" s="15" t="str">
        <f t="shared" si="2"/>
        <v>039</v>
      </c>
      <c r="C54" s="36" t="s">
        <v>18</v>
      </c>
      <c r="D54" s="67">
        <v>1084</v>
      </c>
      <c r="E54" s="28">
        <f t="shared" si="3"/>
        <v>92.00475301307078</v>
      </c>
      <c r="F54" s="68">
        <v>1178.2</v>
      </c>
    </row>
    <row r="55" spans="1:6" ht="12.75">
      <c r="A55" s="25" t="s">
        <v>63</v>
      </c>
      <c r="B55" s="15" t="str">
        <f t="shared" si="2"/>
        <v>040</v>
      </c>
      <c r="C55" s="36" t="s">
        <v>64</v>
      </c>
      <c r="D55" s="69">
        <v>5050</v>
      </c>
      <c r="E55" s="18">
        <f t="shared" si="3"/>
        <v>99.4486018117369</v>
      </c>
      <c r="F55" s="70">
        <v>5078</v>
      </c>
    </row>
    <row r="56" spans="1:6" ht="12.75">
      <c r="A56" s="25" t="s">
        <v>65</v>
      </c>
      <c r="B56" s="15" t="str">
        <f t="shared" si="2"/>
        <v>041</v>
      </c>
      <c r="C56" s="36" t="s">
        <v>66</v>
      </c>
      <c r="D56" s="69">
        <v>5050</v>
      </c>
      <c r="E56" s="18">
        <f t="shared" si="3"/>
        <v>99.4486018117369</v>
      </c>
      <c r="F56" s="70">
        <v>5078</v>
      </c>
    </row>
    <row r="57" spans="1:6" ht="49.5" customHeight="1">
      <c r="A57" s="64" t="s">
        <v>67</v>
      </c>
      <c r="B57" s="15" t="str">
        <f t="shared" si="2"/>
        <v>042</v>
      </c>
      <c r="C57" s="36" t="s">
        <v>68</v>
      </c>
      <c r="D57" s="71">
        <v>0</v>
      </c>
      <c r="E57" s="18" t="e">
        <f t="shared" si="3"/>
        <v>#DIV/0!</v>
      </c>
      <c r="F57" s="72">
        <v>0</v>
      </c>
    </row>
    <row r="58" spans="1:6" ht="13.5" customHeight="1">
      <c r="A58" s="64" t="s">
        <v>69</v>
      </c>
      <c r="B58" s="15" t="str">
        <f t="shared" si="2"/>
        <v>043</v>
      </c>
      <c r="C58" s="36" t="s">
        <v>68</v>
      </c>
      <c r="D58" s="73">
        <v>0</v>
      </c>
      <c r="E58" s="18" t="e">
        <f t="shared" si="3"/>
        <v>#DIV/0!</v>
      </c>
      <c r="F58" s="74">
        <v>0</v>
      </c>
    </row>
    <row r="59" spans="1:6" ht="15" customHeight="1">
      <c r="A59" s="22" t="s">
        <v>70</v>
      </c>
      <c r="B59" s="15">
        <f t="shared" si="2"/>
      </c>
      <c r="C59" s="36"/>
      <c r="D59" s="56"/>
      <c r="E59" s="18"/>
      <c r="F59" s="57"/>
    </row>
    <row r="60" spans="1:6" ht="16.5" customHeight="1">
      <c r="A60" s="75" t="s">
        <v>71</v>
      </c>
      <c r="B60" s="15" t="str">
        <f t="shared" si="2"/>
        <v>044</v>
      </c>
      <c r="C60" s="36" t="s">
        <v>72</v>
      </c>
      <c r="D60" s="76">
        <v>375</v>
      </c>
      <c r="E60" s="28">
        <f aca="true" t="shared" si="4" ref="E60:E68">D60/F60*100</f>
        <v>101.62601626016261</v>
      </c>
      <c r="F60" s="77">
        <v>369</v>
      </c>
    </row>
    <row r="61" spans="1:6" ht="12.75">
      <c r="A61" s="78" t="s">
        <v>73</v>
      </c>
      <c r="B61" s="15" t="str">
        <f t="shared" si="2"/>
        <v>045</v>
      </c>
      <c r="C61" s="36" t="s">
        <v>72</v>
      </c>
      <c r="D61" s="76">
        <v>97</v>
      </c>
      <c r="E61" s="18">
        <f t="shared" si="4"/>
        <v>91.50943396226415</v>
      </c>
      <c r="F61" s="77">
        <v>106</v>
      </c>
    </row>
    <row r="62" spans="1:6" ht="16.5" customHeight="1">
      <c r="A62" s="78" t="s">
        <v>74</v>
      </c>
      <c r="B62" s="15" t="str">
        <f t="shared" si="2"/>
        <v>046</v>
      </c>
      <c r="C62" s="36" t="s">
        <v>72</v>
      </c>
      <c r="D62" s="76">
        <v>278</v>
      </c>
      <c r="E62" s="18">
        <f t="shared" si="4"/>
        <v>105.70342205323193</v>
      </c>
      <c r="F62" s="77">
        <v>263</v>
      </c>
    </row>
    <row r="63" spans="1:6" ht="12.75">
      <c r="A63" s="25" t="s">
        <v>75</v>
      </c>
      <c r="B63" s="15" t="str">
        <f t="shared" si="2"/>
        <v>047</v>
      </c>
      <c r="C63" s="36" t="s">
        <v>76</v>
      </c>
      <c r="D63" s="40">
        <v>1752.2</v>
      </c>
      <c r="E63" s="18">
        <f t="shared" si="4"/>
        <v>109.40309690309691</v>
      </c>
      <c r="F63" s="41">
        <v>1601.6</v>
      </c>
    </row>
    <row r="64" spans="1:6" ht="25.5">
      <c r="A64" s="25" t="s">
        <v>77</v>
      </c>
      <c r="B64" s="15" t="str">
        <f t="shared" si="2"/>
        <v>048</v>
      </c>
      <c r="C64" s="36" t="s">
        <v>12</v>
      </c>
      <c r="D64" s="76">
        <v>1434</v>
      </c>
      <c r="E64" s="18">
        <f t="shared" si="4"/>
        <v>108.63636363636364</v>
      </c>
      <c r="F64" s="77">
        <v>1320</v>
      </c>
    </row>
    <row r="65" spans="1:6" ht="12.75">
      <c r="A65" s="25" t="s">
        <v>78</v>
      </c>
      <c r="B65" s="15" t="str">
        <f t="shared" si="2"/>
        <v>049</v>
      </c>
      <c r="C65" s="36" t="s">
        <v>12</v>
      </c>
      <c r="D65" s="76">
        <v>750</v>
      </c>
      <c r="E65" s="18">
        <f t="shared" si="4"/>
        <v>109.48905109489051</v>
      </c>
      <c r="F65" s="77">
        <v>685</v>
      </c>
    </row>
    <row r="66" spans="1:6" ht="39" customHeight="1">
      <c r="A66" s="25" t="s">
        <v>79</v>
      </c>
      <c r="B66" s="15" t="str">
        <f t="shared" si="2"/>
        <v>050</v>
      </c>
      <c r="C66" s="36" t="s">
        <v>12</v>
      </c>
      <c r="D66" s="76">
        <v>684</v>
      </c>
      <c r="E66" s="28">
        <f t="shared" si="4"/>
        <v>107.71653543307087</v>
      </c>
      <c r="F66" s="77">
        <v>635</v>
      </c>
    </row>
    <row r="67" spans="1:6" ht="12.75">
      <c r="A67" s="25" t="s">
        <v>80</v>
      </c>
      <c r="B67" s="15" t="str">
        <f t="shared" si="2"/>
        <v>051</v>
      </c>
      <c r="C67" s="36" t="s">
        <v>72</v>
      </c>
      <c r="D67" s="40">
        <v>447</v>
      </c>
      <c r="E67" s="18">
        <f t="shared" si="4"/>
        <v>198.66666666666666</v>
      </c>
      <c r="F67" s="41">
        <v>225</v>
      </c>
    </row>
    <row r="68" spans="1:6" ht="25.5">
      <c r="A68" s="25" t="s">
        <v>81</v>
      </c>
      <c r="B68" s="15" t="str">
        <f t="shared" si="2"/>
        <v>052</v>
      </c>
      <c r="C68" s="36" t="s">
        <v>72</v>
      </c>
      <c r="D68" s="40"/>
      <c r="E68" s="18" t="e">
        <f t="shared" si="4"/>
        <v>#DIV/0!</v>
      </c>
      <c r="F68" s="41"/>
    </row>
    <row r="69" spans="1:6" ht="15.75">
      <c r="A69" s="55" t="s">
        <v>82</v>
      </c>
      <c r="B69" s="15">
        <f>TEXT(IF(C69="","",IF(B67="",IF(B66="",IF(B65="",B64+1,B65+1),B66+1),B67+1)),"000")</f>
      </c>
      <c r="C69" s="79"/>
      <c r="D69" s="56"/>
      <c r="E69" s="18"/>
      <c r="F69" s="57"/>
    </row>
    <row r="70" spans="1:6" ht="25.5">
      <c r="A70" s="39" t="s">
        <v>83</v>
      </c>
      <c r="B70" s="15" t="s">
        <v>84</v>
      </c>
      <c r="C70" s="36" t="s">
        <v>72</v>
      </c>
      <c r="D70" s="76">
        <v>162</v>
      </c>
      <c r="E70" s="28">
        <f>D70/F70*100</f>
        <v>94.18604651162791</v>
      </c>
      <c r="F70" s="77">
        <v>172</v>
      </c>
    </row>
    <row r="71" spans="1:6" ht="25.5">
      <c r="A71" s="39" t="s">
        <v>85</v>
      </c>
      <c r="B71" s="15" t="s">
        <v>86</v>
      </c>
      <c r="C71" s="36" t="s">
        <v>72</v>
      </c>
      <c r="D71" s="76">
        <v>1</v>
      </c>
      <c r="E71" s="28"/>
      <c r="F71" s="77"/>
    </row>
    <row r="72" spans="1:6" ht="25.5">
      <c r="A72" s="39" t="s">
        <v>87</v>
      </c>
      <c r="B72" s="15" t="s">
        <v>88</v>
      </c>
      <c r="C72" s="36" t="s">
        <v>72</v>
      </c>
      <c r="D72" s="76">
        <v>51</v>
      </c>
      <c r="E72" s="28">
        <f>D72/F72*100</f>
        <v>104.08163265306123</v>
      </c>
      <c r="F72" s="77">
        <v>49</v>
      </c>
    </row>
    <row r="73" spans="1:6" ht="38.25">
      <c r="A73" s="80" t="s">
        <v>89</v>
      </c>
      <c r="B73" s="15" t="s">
        <v>90</v>
      </c>
      <c r="C73" s="36" t="s">
        <v>72</v>
      </c>
      <c r="D73" s="81"/>
      <c r="E73" s="18"/>
      <c r="F73" s="82"/>
    </row>
    <row r="74" spans="1:6" ht="38.25">
      <c r="A74" s="39" t="s">
        <v>91</v>
      </c>
      <c r="B74" s="15" t="s">
        <v>92</v>
      </c>
      <c r="C74" s="36" t="s">
        <v>93</v>
      </c>
      <c r="D74" s="40">
        <v>15795.5</v>
      </c>
      <c r="E74" s="28">
        <f>D74/F74*100</f>
        <v>102.0770190188767</v>
      </c>
      <c r="F74" s="41">
        <v>15474.1</v>
      </c>
    </row>
    <row r="75" spans="1:6" ht="38.25">
      <c r="A75" s="39" t="s">
        <v>94</v>
      </c>
      <c r="B75" s="15" t="s">
        <v>95</v>
      </c>
      <c r="C75" s="36" t="s">
        <v>72</v>
      </c>
      <c r="D75" s="76">
        <v>2153</v>
      </c>
      <c r="E75" s="28">
        <f>D75/F75*100</f>
        <v>100</v>
      </c>
      <c r="F75" s="77">
        <v>2153</v>
      </c>
    </row>
    <row r="76" spans="1:6" ht="38.25">
      <c r="A76" s="39" t="s">
        <v>96</v>
      </c>
      <c r="B76" s="15" t="s">
        <v>97</v>
      </c>
      <c r="C76" s="36" t="s">
        <v>72</v>
      </c>
      <c r="D76" s="76">
        <v>37</v>
      </c>
      <c r="E76" s="28">
        <f>D76/F76*100</f>
        <v>100</v>
      </c>
      <c r="F76" s="77">
        <v>37</v>
      </c>
    </row>
    <row r="77" spans="1:6" ht="51">
      <c r="A77" s="80" t="s">
        <v>98</v>
      </c>
      <c r="B77" s="15" t="s">
        <v>99</v>
      </c>
      <c r="C77" s="36" t="s">
        <v>72</v>
      </c>
      <c r="D77" s="76">
        <v>0</v>
      </c>
      <c r="E77" s="28"/>
      <c r="F77" s="77">
        <v>0</v>
      </c>
    </row>
    <row r="78" spans="1:6" ht="25.5">
      <c r="A78" s="39" t="s">
        <v>100</v>
      </c>
      <c r="B78" s="15" t="s">
        <v>101</v>
      </c>
      <c r="C78" s="36" t="s">
        <v>12</v>
      </c>
      <c r="D78" s="76">
        <v>64</v>
      </c>
      <c r="E78" s="28">
        <f>D78/F78*100</f>
        <v>100</v>
      </c>
      <c r="F78" s="77">
        <v>64</v>
      </c>
    </row>
    <row r="79" spans="1:6" ht="25.5">
      <c r="A79" s="39" t="s">
        <v>102</v>
      </c>
      <c r="B79" s="15" t="s">
        <v>103</v>
      </c>
      <c r="C79" s="36" t="s">
        <v>72</v>
      </c>
      <c r="D79" s="83"/>
      <c r="E79" s="18"/>
      <c r="F79" s="84"/>
    </row>
    <row r="80" spans="1:6" ht="31.5">
      <c r="A80" s="55" t="s">
        <v>104</v>
      </c>
      <c r="B80" s="15">
        <f aca="true" t="shared" si="5" ref="B80:B92">TEXT(IF(C80="","",IF(B79="",IF(B78="",IF(B77="",B76+1,B77+1),B78+1),B79+1)),"000")</f>
      </c>
      <c r="C80" s="36"/>
      <c r="D80" s="56"/>
      <c r="E80" s="18"/>
      <c r="F80" s="57"/>
    </row>
    <row r="81" spans="1:6" ht="63.75">
      <c r="A81" s="64" t="s">
        <v>105</v>
      </c>
      <c r="B81" s="15" t="str">
        <f t="shared" si="5"/>
        <v>058</v>
      </c>
      <c r="C81" s="36" t="s">
        <v>106</v>
      </c>
      <c r="D81" s="60">
        <v>211898.44</v>
      </c>
      <c r="E81" s="28">
        <f>D81/F81*100</f>
        <v>194.34839154656234</v>
      </c>
      <c r="F81" s="61">
        <v>109030.2</v>
      </c>
    </row>
    <row r="82" spans="1:6" ht="38.25">
      <c r="A82" s="64" t="s">
        <v>107</v>
      </c>
      <c r="B82" s="15" t="str">
        <f t="shared" si="5"/>
        <v>059</v>
      </c>
      <c r="C82" s="36" t="s">
        <v>106</v>
      </c>
      <c r="D82" s="58">
        <v>602.5</v>
      </c>
      <c r="E82" s="28">
        <f>D82/F82*100</f>
        <v>51.01176869020405</v>
      </c>
      <c r="F82" s="59">
        <v>1181.1</v>
      </c>
    </row>
    <row r="83" spans="1:6" ht="12.75">
      <c r="A83" s="85" t="s">
        <v>108</v>
      </c>
      <c r="B83" s="15" t="str">
        <f t="shared" si="5"/>
        <v>060</v>
      </c>
      <c r="C83" s="36" t="s">
        <v>68</v>
      </c>
      <c r="D83" s="86">
        <v>4.861</v>
      </c>
      <c r="E83" s="28" t="s">
        <v>109</v>
      </c>
      <c r="F83" s="87">
        <v>0</v>
      </c>
    </row>
    <row r="84" spans="1:6" ht="12.75">
      <c r="A84" s="85" t="s">
        <v>110</v>
      </c>
      <c r="B84" s="15" t="str">
        <f t="shared" si="5"/>
        <v>061</v>
      </c>
      <c r="C84" s="36" t="s">
        <v>72</v>
      </c>
      <c r="D84" s="76"/>
      <c r="E84" s="28"/>
      <c r="F84" s="77"/>
    </row>
    <row r="85" spans="1:6" ht="15" customHeight="1">
      <c r="A85" s="85" t="s">
        <v>111</v>
      </c>
      <c r="B85" s="15" t="str">
        <f t="shared" si="5"/>
        <v>062</v>
      </c>
      <c r="C85" s="36" t="s">
        <v>72</v>
      </c>
      <c r="D85" s="76">
        <v>5</v>
      </c>
      <c r="E85" s="28">
        <f aca="true" t="shared" si="6" ref="E85:E98">D85/F85*100</f>
        <v>125</v>
      </c>
      <c r="F85" s="77">
        <v>4</v>
      </c>
    </row>
    <row r="86" spans="1:6" ht="15.75" customHeight="1">
      <c r="A86" s="25" t="s">
        <v>112</v>
      </c>
      <c r="B86" s="15" t="str">
        <f t="shared" si="5"/>
        <v>063</v>
      </c>
      <c r="C86" s="36" t="s">
        <v>113</v>
      </c>
      <c r="D86" s="88">
        <v>80.4</v>
      </c>
      <c r="E86" s="28">
        <f t="shared" si="6"/>
        <v>89.33333333333334</v>
      </c>
      <c r="F86" s="89">
        <v>90</v>
      </c>
    </row>
    <row r="87" spans="1:6" ht="25.5">
      <c r="A87" s="90" t="s">
        <v>114</v>
      </c>
      <c r="B87" s="15" t="str">
        <f t="shared" si="5"/>
        <v>064</v>
      </c>
      <c r="C87" s="91" t="s">
        <v>115</v>
      </c>
      <c r="D87" s="60">
        <v>57275.9</v>
      </c>
      <c r="E87" s="28">
        <f t="shared" si="6"/>
        <v>145.4419181018065</v>
      </c>
      <c r="F87" s="61">
        <v>39380.6</v>
      </c>
    </row>
    <row r="88" spans="1:6" ht="15" customHeight="1">
      <c r="A88" s="92" t="s">
        <v>116</v>
      </c>
      <c r="B88" s="15" t="str">
        <f t="shared" si="5"/>
        <v>065</v>
      </c>
      <c r="C88" s="91" t="s">
        <v>115</v>
      </c>
      <c r="D88" s="60">
        <v>48435.1</v>
      </c>
      <c r="E88" s="28">
        <f t="shared" si="6"/>
        <v>144.55218312591398</v>
      </c>
      <c r="F88" s="61">
        <v>33507</v>
      </c>
    </row>
    <row r="89" spans="1:6" ht="12.75">
      <c r="A89" s="93" t="s">
        <v>117</v>
      </c>
      <c r="B89" s="94" t="str">
        <f t="shared" si="5"/>
        <v>066</v>
      </c>
      <c r="C89" s="95" t="s">
        <v>115</v>
      </c>
      <c r="D89" s="60">
        <v>28413.3</v>
      </c>
      <c r="E89" s="28">
        <f t="shared" si="6"/>
        <v>130.76512414570723</v>
      </c>
      <c r="F89" s="61">
        <v>21728.5</v>
      </c>
    </row>
    <row r="90" spans="1:6" ht="25.5">
      <c r="A90" s="96" t="s">
        <v>118</v>
      </c>
      <c r="B90" s="15" t="str">
        <f t="shared" si="5"/>
        <v>067</v>
      </c>
      <c r="C90" s="91" t="s">
        <v>115</v>
      </c>
      <c r="D90" s="60">
        <v>105040.1</v>
      </c>
      <c r="E90" s="28">
        <f t="shared" si="6"/>
        <v>94.18368760527174</v>
      </c>
      <c r="F90" s="61">
        <v>111526.85</v>
      </c>
    </row>
    <row r="91" spans="1:6" ht="12.75">
      <c r="A91" s="96" t="s">
        <v>119</v>
      </c>
      <c r="B91" s="15" t="str">
        <f t="shared" si="5"/>
        <v>068</v>
      </c>
      <c r="C91" s="91" t="s">
        <v>115</v>
      </c>
      <c r="D91" s="69">
        <v>80167.6</v>
      </c>
      <c r="E91" s="28">
        <f t="shared" si="6"/>
        <v>143.91571245077824</v>
      </c>
      <c r="F91" s="70">
        <v>55704.55</v>
      </c>
    </row>
    <row r="92" spans="1:6" ht="25.5">
      <c r="A92" s="92" t="s">
        <v>120</v>
      </c>
      <c r="B92" s="15" t="str">
        <f t="shared" si="5"/>
        <v>069</v>
      </c>
      <c r="C92" s="91" t="s">
        <v>115</v>
      </c>
      <c r="D92" s="60">
        <v>85276.3</v>
      </c>
      <c r="E92" s="28">
        <f t="shared" si="6"/>
        <v>99.00365126633346</v>
      </c>
      <c r="F92" s="61">
        <v>86134.5</v>
      </c>
    </row>
    <row r="93" spans="1:6" ht="38.25">
      <c r="A93" s="97" t="s">
        <v>121</v>
      </c>
      <c r="B93" s="15" t="str">
        <f>TEXT(IF(C93="","",IF(B92="",IF(B90="",IF(B89="",B88+1,B89+1),B90+1),B92+1)),"000")</f>
        <v>070</v>
      </c>
      <c r="C93" s="91" t="s">
        <v>122</v>
      </c>
      <c r="D93" s="69">
        <v>168</v>
      </c>
      <c r="E93" s="28">
        <f t="shared" si="6"/>
        <v>82.35294117647058</v>
      </c>
      <c r="F93" s="70">
        <v>204</v>
      </c>
    </row>
    <row r="94" spans="1:6" ht="25.5">
      <c r="A94" s="25" t="s">
        <v>123</v>
      </c>
      <c r="B94" s="15" t="str">
        <f>TEXT(IF(C94="","",IF(B93="",IF(B92="",IF(B90="",B89+1,B90+1),B92+1),B93+1)),"000")</f>
        <v>071</v>
      </c>
      <c r="C94" s="36" t="s">
        <v>115</v>
      </c>
      <c r="D94" s="60">
        <v>1844.6</v>
      </c>
      <c r="E94" s="28">
        <f t="shared" si="6"/>
        <v>69.14052250833988</v>
      </c>
      <c r="F94" s="61">
        <v>2667.9</v>
      </c>
    </row>
    <row r="95" spans="1:6" ht="25.5">
      <c r="A95" s="97" t="s">
        <v>124</v>
      </c>
      <c r="B95" s="15" t="str">
        <f>TEXT(IF(C95="","",IF(B94="",IF(B93="",IF(B92="",B90+1,B92+1),B93+1),B94+1)),"000")</f>
        <v>072</v>
      </c>
      <c r="C95" s="36" t="s">
        <v>12</v>
      </c>
      <c r="D95" s="69">
        <v>2689</v>
      </c>
      <c r="E95" s="28">
        <f t="shared" si="6"/>
        <v>95.8645276292335</v>
      </c>
      <c r="F95" s="70">
        <v>2805</v>
      </c>
    </row>
    <row r="96" spans="1:6" ht="25.5">
      <c r="A96" s="97" t="s">
        <v>125</v>
      </c>
      <c r="B96" s="15" t="str">
        <f aca="true" t="shared" si="7" ref="B96:B105">TEXT(IF(C96="","",IF(B95="",IF(B94="",IF(B93="",B92+1,B93+1),B94+1),B95+1)),"000")</f>
        <v>073</v>
      </c>
      <c r="C96" s="91" t="s">
        <v>115</v>
      </c>
      <c r="D96" s="60">
        <v>43839.9</v>
      </c>
      <c r="E96" s="28">
        <f t="shared" si="6"/>
        <v>108.51970761001138</v>
      </c>
      <c r="F96" s="61">
        <v>40398.1</v>
      </c>
    </row>
    <row r="97" spans="1:6" ht="24.75" customHeight="1">
      <c r="A97" s="25" t="s">
        <v>126</v>
      </c>
      <c r="B97" s="15" t="str">
        <f t="shared" si="7"/>
        <v>074</v>
      </c>
      <c r="C97" s="36" t="s">
        <v>72</v>
      </c>
      <c r="D97" s="98">
        <v>0</v>
      </c>
      <c r="E97" s="28" t="e">
        <f t="shared" si="6"/>
        <v>#DIV/0!</v>
      </c>
      <c r="F97" s="99"/>
    </row>
    <row r="98" spans="1:6" ht="25.5">
      <c r="A98" s="25" t="s">
        <v>127</v>
      </c>
      <c r="B98" s="15" t="str">
        <f t="shared" si="7"/>
        <v>075</v>
      </c>
      <c r="C98" s="36" t="s">
        <v>72</v>
      </c>
      <c r="D98" s="58">
        <v>1</v>
      </c>
      <c r="E98" s="28">
        <f t="shared" si="6"/>
        <v>100</v>
      </c>
      <c r="F98" s="59">
        <v>1</v>
      </c>
    </row>
    <row r="99" spans="1:6" ht="31.5">
      <c r="A99" s="100" t="s">
        <v>128</v>
      </c>
      <c r="B99" s="15">
        <f t="shared" si="7"/>
      </c>
      <c r="C99" s="101"/>
      <c r="D99" s="83"/>
      <c r="E99" s="18"/>
      <c r="F99" s="84"/>
    </row>
    <row r="100" spans="1:6" ht="48.75" customHeight="1">
      <c r="A100" s="75" t="s">
        <v>129</v>
      </c>
      <c r="B100" s="15" t="str">
        <f t="shared" si="7"/>
        <v>076</v>
      </c>
      <c r="C100" s="36" t="s">
        <v>12</v>
      </c>
      <c r="D100" s="126">
        <v>10621</v>
      </c>
      <c r="E100" s="28">
        <f aca="true" t="shared" si="8" ref="E100:E105">D100/F100*100</f>
        <v>105.33571357730833</v>
      </c>
      <c r="F100" s="41">
        <v>10083</v>
      </c>
    </row>
    <row r="101" spans="1:6" ht="17.25" customHeight="1">
      <c r="A101" s="39" t="s">
        <v>130</v>
      </c>
      <c r="B101" s="15" t="str">
        <f t="shared" si="7"/>
        <v>077</v>
      </c>
      <c r="C101" s="36" t="s">
        <v>12</v>
      </c>
      <c r="D101" s="76">
        <v>41</v>
      </c>
      <c r="E101" s="28">
        <f t="shared" si="8"/>
        <v>68.33333333333333</v>
      </c>
      <c r="F101" s="77">
        <v>60</v>
      </c>
    </row>
    <row r="102" spans="1:6" ht="16.5" customHeight="1">
      <c r="A102" s="39" t="s">
        <v>131</v>
      </c>
      <c r="B102" s="15" t="str">
        <f t="shared" si="7"/>
        <v>078</v>
      </c>
      <c r="C102" s="36" t="s">
        <v>113</v>
      </c>
      <c r="D102" s="44">
        <v>0.3</v>
      </c>
      <c r="E102" s="28">
        <f t="shared" si="8"/>
        <v>66.66666666666666</v>
      </c>
      <c r="F102" s="45">
        <v>0.45</v>
      </c>
    </row>
    <row r="103" spans="1:6" ht="38.25">
      <c r="A103" s="75" t="s">
        <v>132</v>
      </c>
      <c r="B103" s="20" t="str">
        <f t="shared" si="7"/>
        <v>079</v>
      </c>
      <c r="C103" s="36" t="s">
        <v>133</v>
      </c>
      <c r="D103" s="127">
        <v>89159</v>
      </c>
      <c r="E103" s="28">
        <f t="shared" si="8"/>
        <v>107.56563073062446</v>
      </c>
      <c r="F103" s="43">
        <v>82888</v>
      </c>
    </row>
    <row r="104" spans="1:6" ht="14.25" customHeight="1">
      <c r="A104" s="39" t="s">
        <v>134</v>
      </c>
      <c r="B104" s="20" t="str">
        <f t="shared" si="7"/>
        <v>080</v>
      </c>
      <c r="C104" s="36" t="s">
        <v>12</v>
      </c>
      <c r="D104" s="58">
        <v>45</v>
      </c>
      <c r="E104" s="28">
        <f t="shared" si="8"/>
        <v>95.74468085106383</v>
      </c>
      <c r="F104" s="59">
        <v>47</v>
      </c>
    </row>
    <row r="105" spans="1:6" ht="15" customHeight="1">
      <c r="A105" s="39" t="s">
        <v>135</v>
      </c>
      <c r="B105" s="20" t="str">
        <f t="shared" si="7"/>
        <v>081</v>
      </c>
      <c r="C105" s="36" t="s">
        <v>12</v>
      </c>
      <c r="D105" s="58">
        <v>3206</v>
      </c>
      <c r="E105" s="28">
        <f t="shared" si="8"/>
        <v>95.7872721840454</v>
      </c>
      <c r="F105" s="59">
        <v>3347</v>
      </c>
    </row>
    <row r="106" spans="1:6" ht="12.75">
      <c r="A106" s="39" t="s">
        <v>136</v>
      </c>
      <c r="B106" s="20">
        <f>TEXT(IF(C106="","",IF(B105="",IF(#REF!="",IF(#REF!="",#REF!+1,#REF!+1),#REF!+1),B105+1)),"000")</f>
      </c>
      <c r="C106" s="36"/>
      <c r="D106" s="58"/>
      <c r="E106" s="28"/>
      <c r="F106" s="59"/>
    </row>
    <row r="107" spans="1:6" ht="12.75">
      <c r="A107" s="78" t="s">
        <v>137</v>
      </c>
      <c r="B107" s="20" t="str">
        <f>TEXT(IF(C107="","",IF(B106="",IF(B105="",IF(#REF!="",#REF!+1,#REF!+1),B105+1),B106+1)),"000")</f>
        <v>082</v>
      </c>
      <c r="C107" s="36" t="s">
        <v>12</v>
      </c>
      <c r="D107" s="58">
        <v>1218</v>
      </c>
      <c r="E107" s="28">
        <f aca="true" t="shared" si="9" ref="E107:E112">D107/F107*100</f>
        <v>95.8300550747443</v>
      </c>
      <c r="F107" s="59">
        <v>1271</v>
      </c>
    </row>
    <row r="108" spans="1:6" ht="12.75">
      <c r="A108" s="78" t="s">
        <v>138</v>
      </c>
      <c r="B108" s="20" t="str">
        <f>TEXT(IF(C108="","",IF(B107="",IF(B106="",IF(B105="",#REF!+1,B105+1),B106+1),B107+1)),"000")</f>
        <v>083</v>
      </c>
      <c r="C108" s="36" t="s">
        <v>12</v>
      </c>
      <c r="D108" s="58">
        <v>1988</v>
      </c>
      <c r="E108" s="28">
        <f t="shared" si="9"/>
        <v>95.76107899807322</v>
      </c>
      <c r="F108" s="59">
        <v>2076</v>
      </c>
    </row>
    <row r="109" spans="1:6" ht="25.5">
      <c r="A109" s="39" t="s">
        <v>139</v>
      </c>
      <c r="B109" s="20" t="str">
        <f>TEXT(IF(C109="","",IF(B108="",IF(B107="",IF(B106="",B105+1,B106+1),B107+1),B108+1)),"000")</f>
        <v>084</v>
      </c>
      <c r="C109" s="36" t="s">
        <v>12</v>
      </c>
      <c r="D109" s="58">
        <v>387</v>
      </c>
      <c r="E109" s="28">
        <f t="shared" si="9"/>
        <v>123.2484076433121</v>
      </c>
      <c r="F109" s="59">
        <v>314</v>
      </c>
    </row>
    <row r="110" spans="1:6" ht="70.5" customHeight="1">
      <c r="A110" s="39" t="s">
        <v>140</v>
      </c>
      <c r="B110" s="20" t="str">
        <f>TEXT(IF(C110="","",IF(B109="",IF(B108="",IF(B107="",B106+1,B107+1),B108+1),B109+1)),"000")</f>
        <v>085</v>
      </c>
      <c r="C110" s="36" t="s">
        <v>12</v>
      </c>
      <c r="D110" s="76">
        <v>3035</v>
      </c>
      <c r="E110" s="28">
        <f t="shared" si="9"/>
        <v>96.31862900666455</v>
      </c>
      <c r="F110" s="77">
        <v>3151</v>
      </c>
    </row>
    <row r="111" spans="1:6" ht="25.5">
      <c r="A111" s="25" t="s">
        <v>141</v>
      </c>
      <c r="B111" s="20" t="str">
        <f>TEXT(IF(C111="","",IF(B110="",IF(#REF!="",IF(B109="",B108+1,B109+1),#REF!+1),B110+1)),"000")</f>
        <v>086</v>
      </c>
      <c r="C111" s="36" t="s">
        <v>12</v>
      </c>
      <c r="D111" s="76">
        <v>1385</v>
      </c>
      <c r="E111" s="28">
        <f t="shared" si="9"/>
        <v>90.11060507482108</v>
      </c>
      <c r="F111" s="77">
        <v>1537</v>
      </c>
    </row>
    <row r="112" spans="1:6" ht="25.5">
      <c r="A112" s="25" t="s">
        <v>142</v>
      </c>
      <c r="B112" s="20" t="str">
        <f>TEXT(IF(C112="","",IF(B111="",IF(B110="",IF(#REF!="",B109+1,#REF!+1),B110+1),B111+1)),"000")</f>
        <v>087</v>
      </c>
      <c r="C112" s="36" t="s">
        <v>12</v>
      </c>
      <c r="D112" s="76">
        <v>1075</v>
      </c>
      <c r="E112" s="28">
        <f t="shared" si="9"/>
        <v>92.51290877796902</v>
      </c>
      <c r="F112" s="77">
        <v>1162</v>
      </c>
    </row>
    <row r="113" spans="1:6" ht="76.5">
      <c r="A113" s="25" t="s">
        <v>143</v>
      </c>
      <c r="B113" s="20" t="str">
        <f>TEXT(IF(C113="","",IF(B112="",IF(B111="",IF(#REF!="",B110+1,#REF!+1),B111+1),B112+1)),"000")</f>
        <v>088</v>
      </c>
      <c r="C113" s="36" t="s">
        <v>144</v>
      </c>
      <c r="D113" s="76" t="s">
        <v>145</v>
      </c>
      <c r="E113" s="28">
        <v>100</v>
      </c>
      <c r="F113" s="77" t="s">
        <v>145</v>
      </c>
    </row>
    <row r="114" spans="1:6" ht="26.25">
      <c r="A114" s="25" t="s">
        <v>146</v>
      </c>
      <c r="B114" s="20" t="str">
        <f>TEXT(IF(C114="","",IF(B113="",IF(B112="",IF(#REF!="",B111+1,#REF!+1),B112+1),B113+1)),"000")</f>
        <v>089</v>
      </c>
      <c r="C114" s="36" t="s">
        <v>144</v>
      </c>
      <c r="D114" s="102" t="s">
        <v>147</v>
      </c>
      <c r="E114" s="28">
        <v>100</v>
      </c>
      <c r="F114" s="103" t="s">
        <v>147</v>
      </c>
    </row>
    <row r="115" spans="1:6" ht="13.5">
      <c r="A115" s="25" t="s">
        <v>148</v>
      </c>
      <c r="B115" s="20">
        <f>TEXT(IF(C115="","",IF(B114="",IF(#REF!="",IF(B113="",#REF!+1,B113+1),#REF!+1),B114+1)),"000")</f>
      </c>
      <c r="C115" s="36"/>
      <c r="D115" s="104"/>
      <c r="E115" s="28"/>
      <c r="F115" s="105"/>
    </row>
    <row r="116" spans="1:6" ht="13.5">
      <c r="A116" s="78" t="s">
        <v>149</v>
      </c>
      <c r="B116" s="20" t="str">
        <f>TEXT(IF(C116="","",IF(B115="",IF(B114="",IF(#REF!="",B113+1,#REF!+1),B114+1),B115+1)),"000")</f>
        <v>090</v>
      </c>
      <c r="C116" s="36" t="s">
        <v>144</v>
      </c>
      <c r="D116" s="102" t="s">
        <v>150</v>
      </c>
      <c r="E116" s="28">
        <v>100</v>
      </c>
      <c r="F116" s="103" t="s">
        <v>150</v>
      </c>
    </row>
    <row r="117" spans="1:6" ht="26.25">
      <c r="A117" s="78" t="s">
        <v>151</v>
      </c>
      <c r="B117" s="20" t="str">
        <f>TEXT(IF(C117="","",IF(B116="",IF(B115="",IF(B114="",#REF!+1,B114+1),B115+1),B116+1)),"000")</f>
        <v>091</v>
      </c>
      <c r="C117" s="36" t="s">
        <v>144</v>
      </c>
      <c r="D117" s="102" t="s">
        <v>152</v>
      </c>
      <c r="E117" s="28">
        <v>100</v>
      </c>
      <c r="F117" s="103" t="s">
        <v>152</v>
      </c>
    </row>
    <row r="118" spans="1:6" ht="24">
      <c r="A118" s="106" t="s">
        <v>153</v>
      </c>
      <c r="B118" s="15">
        <f>TEXT(IF(C118="","",IF(#REF!="",IF(#REF!="",IF(#REF!="",#REF!+1,#REF!+1),#REF!+1),#REF!+1)),"000")</f>
      </c>
      <c r="C118" s="36"/>
      <c r="D118" s="107" t="s">
        <v>154</v>
      </c>
      <c r="E118" s="108" t="s">
        <v>155</v>
      </c>
      <c r="F118" s="108" t="s">
        <v>154</v>
      </c>
    </row>
    <row r="119" spans="1:6" ht="20.25" customHeight="1">
      <c r="A119" s="25" t="s">
        <v>156</v>
      </c>
      <c r="B119" s="20" t="str">
        <f>TEXT(IF(C119="","",IF(B118="",IF(B117="",IF(B116="",#REF!+1,B116+1),B117+1),B118+1)),"000")</f>
        <v>092</v>
      </c>
      <c r="C119" s="36" t="s">
        <v>113</v>
      </c>
      <c r="D119" s="83" t="s">
        <v>157</v>
      </c>
      <c r="E119" s="109"/>
      <c r="F119" s="84" t="s">
        <v>157</v>
      </c>
    </row>
    <row r="120" spans="1:6" ht="51">
      <c r="A120" s="25" t="s">
        <v>158</v>
      </c>
      <c r="B120" s="20" t="str">
        <f>TEXT(IF(C120="","",IF(B119="",IF(B118="",IF(#REF!="",#REF!+1,#REF!+1),B118+1),B119+1)),"000")</f>
        <v>093</v>
      </c>
      <c r="C120" s="36" t="s">
        <v>113</v>
      </c>
      <c r="D120" s="83" t="s">
        <v>157</v>
      </c>
      <c r="E120" s="110"/>
      <c r="F120" s="84" t="s">
        <v>157</v>
      </c>
    </row>
    <row r="121" spans="1:6" ht="25.5">
      <c r="A121" s="25" t="s">
        <v>159</v>
      </c>
      <c r="B121" s="20" t="str">
        <f>TEXT(IF(C121="","",IF(B120="",IF(B119="",IF(B118="",#REF!+1,B118+1),B119+1),B120+1)),"000")</f>
        <v>094</v>
      </c>
      <c r="C121" s="36" t="s">
        <v>106</v>
      </c>
      <c r="D121" s="111">
        <v>639371.4</v>
      </c>
      <c r="E121" s="112">
        <v>401007.1</v>
      </c>
      <c r="F121" s="112"/>
    </row>
    <row r="122" spans="1:6" ht="12.75">
      <c r="A122" s="25" t="s">
        <v>160</v>
      </c>
      <c r="B122" s="20" t="str">
        <f aca="true" t="shared" si="10" ref="B122:B127">TEXT(IF(C122="","",IF(B121="",IF(B120="",IF(B119="",B118+1,B119+1),B120+1),B121+1)),"000")</f>
        <v>095</v>
      </c>
      <c r="C122" s="36" t="s">
        <v>106</v>
      </c>
      <c r="D122" s="113">
        <v>8402802.6</v>
      </c>
      <c r="E122" s="112">
        <v>2180192.1</v>
      </c>
      <c r="F122" s="112"/>
    </row>
    <row r="123" spans="1:6" ht="25.5">
      <c r="A123" s="25" t="s">
        <v>161</v>
      </c>
      <c r="B123" s="20" t="str">
        <f t="shared" si="10"/>
        <v>096</v>
      </c>
      <c r="C123" s="36" t="s">
        <v>106</v>
      </c>
      <c r="D123" s="113">
        <v>7636682.4</v>
      </c>
      <c r="E123" s="112">
        <v>1894776.9</v>
      </c>
      <c r="F123" s="112"/>
    </row>
    <row r="124" spans="1:6" ht="38.25">
      <c r="A124" s="25" t="s">
        <v>162</v>
      </c>
      <c r="B124" s="20" t="str">
        <f t="shared" si="10"/>
        <v>097</v>
      </c>
      <c r="C124" s="114" t="s">
        <v>106</v>
      </c>
      <c r="D124" s="113">
        <v>575262.6</v>
      </c>
      <c r="E124" s="112">
        <v>328848.1</v>
      </c>
      <c r="F124" s="112"/>
    </row>
    <row r="125" spans="1:6" ht="15.75">
      <c r="A125" s="115" t="s">
        <v>163</v>
      </c>
      <c r="B125" s="20">
        <f t="shared" si="10"/>
      </c>
      <c r="C125" s="116"/>
      <c r="D125" s="117"/>
      <c r="E125" s="118"/>
      <c r="F125" s="119"/>
    </row>
    <row r="126" spans="1:6" ht="38.25">
      <c r="A126" s="120" t="s">
        <v>164</v>
      </c>
      <c r="B126" s="20" t="str">
        <f t="shared" si="10"/>
        <v>098</v>
      </c>
      <c r="C126" s="121" t="s">
        <v>165</v>
      </c>
      <c r="D126" s="122">
        <v>8.3</v>
      </c>
      <c r="E126" s="123">
        <f>D126/F126*100</f>
        <v>93.25842696629213</v>
      </c>
      <c r="F126" s="124">
        <v>8.9</v>
      </c>
    </row>
    <row r="127" spans="1:6" ht="63.75">
      <c r="A127" s="120" t="s">
        <v>166</v>
      </c>
      <c r="B127" s="20" t="str">
        <f t="shared" si="10"/>
        <v>099</v>
      </c>
      <c r="C127" s="121" t="s">
        <v>167</v>
      </c>
      <c r="D127" s="122">
        <v>0.1</v>
      </c>
      <c r="E127" s="123">
        <f>D127/F127*100</f>
        <v>19.230769230769234</v>
      </c>
      <c r="F127" s="124">
        <v>0.52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/>
  <pageMargins left="0.7875" right="0.7875" top="0.7875" bottom="0.9541666666666666" header="0.5118055555555555" footer="0.7875"/>
  <pageSetup horizontalDpi="600" verticalDpi="600" orientation="portrait" paperSize="9" scale="8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Давшевская Елена Викторовна</cp:lastModifiedBy>
  <cp:lastPrinted>2022-09-19T03:44:40Z</cp:lastPrinted>
  <dcterms:modified xsi:type="dcterms:W3CDTF">2022-09-28T10:47:28Z</dcterms:modified>
  <cp:category/>
  <cp:version/>
  <cp:contentType/>
  <cp:contentStatus/>
</cp:coreProperties>
</file>